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fs.home.ku.edu\CLAS_SPAA_General\groups\UBPL_Fac_Staff\mcclure\Desktop\"/>
    </mc:Choice>
  </mc:AlternateContent>
  <bookViews>
    <workbookView xWindow="0" yWindow="0" windowWidth="14970" windowHeight="14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L42" i="1"/>
  <c r="I42" i="1"/>
  <c r="F42" i="1"/>
  <c r="O40" i="1"/>
  <c r="L40" i="1"/>
  <c r="I40" i="1"/>
  <c r="O39" i="1"/>
  <c r="L39" i="1"/>
  <c r="I39" i="1"/>
  <c r="F39" i="1"/>
  <c r="O41" i="1"/>
  <c r="L41" i="1"/>
  <c r="I41" i="1"/>
  <c r="F41" i="1"/>
  <c r="F40" i="1"/>
  <c r="C8" i="1"/>
  <c r="F28" i="1" s="1"/>
  <c r="C7" i="1"/>
  <c r="C6" i="1"/>
  <c r="L28" i="1"/>
  <c r="I28" i="1"/>
  <c r="L27" i="1"/>
  <c r="I27" i="1"/>
  <c r="F27" i="1"/>
  <c r="L26" i="1"/>
  <c r="I26" i="1"/>
  <c r="F26" i="1"/>
  <c r="L17" i="1"/>
  <c r="L16" i="1"/>
  <c r="I16" i="1"/>
  <c r="I17" i="1"/>
  <c r="I12" i="1"/>
  <c r="G12" i="1"/>
  <c r="F13" i="1"/>
  <c r="F12" i="1"/>
  <c r="F16" i="1"/>
  <c r="F17" i="1"/>
  <c r="F11" i="1"/>
  <c r="I11" i="1"/>
  <c r="L11" i="1"/>
  <c r="L12" i="1"/>
  <c r="C12" i="1"/>
  <c r="C20" i="1" l="1"/>
  <c r="C17" i="1"/>
  <c r="C16" i="1"/>
  <c r="C18" i="1" s="1"/>
  <c r="C11" i="1"/>
  <c r="C13" i="1" s="1"/>
  <c r="F20" i="1"/>
  <c r="F7" i="1"/>
  <c r="F6" i="1"/>
  <c r="I20" i="1"/>
  <c r="I13" i="1"/>
  <c r="I7" i="1"/>
  <c r="I18" i="1" s="1"/>
  <c r="I6" i="1"/>
  <c r="L20" i="1"/>
  <c r="O34" i="1" s="1"/>
  <c r="L7" i="1"/>
  <c r="L6" i="1"/>
  <c r="L8" i="1" l="1"/>
  <c r="L34" i="1"/>
  <c r="F34" i="1"/>
  <c r="I8" i="1"/>
  <c r="O26" i="1"/>
  <c r="L18" i="1"/>
  <c r="M17" i="1" s="1"/>
  <c r="F8" i="1"/>
  <c r="F18" i="1"/>
  <c r="G17" i="1" s="1"/>
  <c r="O27" i="1"/>
  <c r="I34" i="1"/>
  <c r="L13" i="1"/>
  <c r="O32" i="1" s="1"/>
  <c r="I32" i="1"/>
  <c r="J17" i="1"/>
  <c r="I22" i="1"/>
  <c r="J12" i="1"/>
  <c r="D12" i="1"/>
  <c r="F32" i="1"/>
  <c r="C22" i="1"/>
  <c r="D17" i="1"/>
  <c r="L33" i="1" l="1"/>
  <c r="L22" i="1"/>
  <c r="L35" i="1" s="1"/>
  <c r="M12" i="1"/>
  <c r="F22" i="1"/>
  <c r="I35" i="1" s="1"/>
  <c r="L32" i="1"/>
  <c r="I33" i="1"/>
  <c r="O33" i="1"/>
  <c r="O28" i="1"/>
  <c r="F33" i="1"/>
  <c r="F35" i="1" l="1"/>
  <c r="O35" i="1"/>
</calcChain>
</file>

<file path=xl/sharedStrings.xml><?xml version="1.0" encoding="utf-8"?>
<sst xmlns="http://schemas.openxmlformats.org/spreadsheetml/2006/main" count="130" uniqueCount="74">
  <si>
    <t>Demand</t>
  </si>
  <si>
    <t>Renter Households</t>
  </si>
  <si>
    <t>Owner Households</t>
  </si>
  <si>
    <t>Total Households</t>
  </si>
  <si>
    <t>Supply</t>
  </si>
  <si>
    <t>Rental Units</t>
  </si>
  <si>
    <t>Owner-Occupied Units</t>
  </si>
  <si>
    <t>Other unoccupied</t>
  </si>
  <si>
    <t>Lawrence city, Kansas</t>
  </si>
  <si>
    <t>Estimate</t>
  </si>
  <si>
    <t>Margin of Error</t>
  </si>
  <si>
    <t>Total:</t>
  </si>
  <si>
    <t>Owner occupied</t>
  </si>
  <si>
    <t>Renter occupied</t>
  </si>
  <si>
    <t>B25003 Occupied houisng units</t>
  </si>
  <si>
    <t>For rent</t>
  </si>
  <si>
    <t>Rented, not occupied</t>
  </si>
  <si>
    <t>For sale only</t>
  </si>
  <si>
    <t>Sold, not occupied</t>
  </si>
  <si>
    <t>For seasonal, recreational, or occasional use</t>
  </si>
  <si>
    <t>For migrant workers</t>
  </si>
  <si>
    <t>Other vacant</t>
  </si>
  <si>
    <t>B25004 Vacancy Status</t>
  </si>
  <si>
    <t xml:space="preserve">    Vacant</t>
  </si>
  <si>
    <t xml:space="preserve">    Total</t>
  </si>
  <si>
    <t>Total Housing Units</t>
  </si>
  <si>
    <t>+/-448</t>
  </si>
  <si>
    <t>+/-336</t>
  </si>
  <si>
    <t>+/-138</t>
  </si>
  <si>
    <t>+/-171</t>
  </si>
  <si>
    <t>+/-78</t>
  </si>
  <si>
    <t>+/-121</t>
  </si>
  <si>
    <t>+/-109</t>
  </si>
  <si>
    <t>+/-132</t>
  </si>
  <si>
    <t>+/-634</t>
  </si>
  <si>
    <t>+/-563</t>
  </si>
  <si>
    <t>+/-735</t>
  </si>
  <si>
    <t>2005-2009 American Community Survey</t>
  </si>
  <si>
    <t>SF3:H7. Tenure</t>
  </si>
  <si>
    <t>Total</t>
  </si>
  <si>
    <t>SF3:H8. Vacancy Status</t>
  </si>
  <si>
    <t>Rented or sold, not occupied</t>
  </si>
  <si>
    <t>For seasonal, recreational, or occasional</t>
  </si>
  <si>
    <t>  use</t>
  </si>
  <si>
    <t>Census 2000</t>
  </si>
  <si>
    <t>SF3 File</t>
  </si>
  <si>
    <t xml:space="preserve">    Renter Household Growth</t>
  </si>
  <si>
    <t xml:space="preserve">    Owner Household Growth</t>
  </si>
  <si>
    <t xml:space="preserve">    Total Household Growth</t>
  </si>
  <si>
    <t xml:space="preserve">    Rental Unit Growth</t>
  </si>
  <si>
    <t xml:space="preserve">    Owner Unit Growth</t>
  </si>
  <si>
    <t xml:space="preserve">    Total Unit Growth</t>
  </si>
  <si>
    <t xml:space="preserve">    Other Unit Growth</t>
  </si>
  <si>
    <t>Excessive Growth</t>
  </si>
  <si>
    <t>1990 Census</t>
  </si>
  <si>
    <t>STF3:H6. Condominium Status By Vacancy Status</t>
  </si>
  <si>
    <t>Vacant housing units</t>
  </si>
  <si>
    <t>Condominium</t>
  </si>
  <si>
    <t>All other vacants</t>
  </si>
  <si>
    <t>Not condominium</t>
  </si>
  <si>
    <t>Occupied housing units</t>
  </si>
  <si>
    <t>STF3:H8. Tenure</t>
  </si>
  <si>
    <t>1990 to 2000</t>
  </si>
  <si>
    <t>2000 to 2009</t>
  </si>
  <si>
    <t>Growth in Demand</t>
  </si>
  <si>
    <t>Growth in Supply</t>
  </si>
  <si>
    <t>Year</t>
  </si>
  <si>
    <t>Period</t>
  </si>
  <si>
    <t>2013-2017 American Community Survey</t>
  </si>
  <si>
    <t xml:space="preserve">    Occupied or rented</t>
  </si>
  <si>
    <t xml:space="preserve">    Occupied  or sold</t>
  </si>
  <si>
    <t>Lawrence Housing Market Growth 1990 to 2017</t>
  </si>
  <si>
    <t>2009 to 2017</t>
  </si>
  <si>
    <t>2000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</si>
</sst>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35"/>
      <color rgb="FF222222"/>
      <name val="Arial"/>
      <family val="2"/>
    </font>
    <font>
      <sz val="9.35"/>
      <color rgb="FF222222"/>
      <name val="Arial"/>
      <family val="2"/>
    </font>
    <font>
      <sz val="9.9"/>
      <color rgb="FF333333"/>
      <name val="Segoe U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E2D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DFFE6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E6E6E6"/>
      </left>
      <right/>
      <top style="medium">
        <color rgb="FFE6E6E6"/>
      </top>
      <bottom style="medium">
        <color rgb="FF999999"/>
      </bottom>
      <diagonal/>
    </border>
    <border>
      <left/>
      <right/>
      <top style="medium">
        <color rgb="FFE6E6E6"/>
      </top>
      <bottom style="medium">
        <color rgb="FF999999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/>
      <top style="medium">
        <color rgb="FFE6E6E6"/>
      </top>
      <bottom style="medium">
        <color rgb="FFE6E6E6"/>
      </bottom>
      <diagonal/>
    </border>
    <border>
      <left/>
      <right/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999999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3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164" fontId="0" fillId="0" borderId="0" xfId="2" applyNumberFormat="1" applyFont="1"/>
    <xf numFmtId="0" fontId="5" fillId="2" borderId="8" xfId="0" applyFont="1" applyFill="1" applyBorder="1" applyAlignment="1">
      <alignment horizontal="left" vertical="center" indent="3"/>
    </xf>
    <xf numFmtId="3" fontId="5" fillId="2" borderId="8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 indent="1"/>
    </xf>
    <xf numFmtId="10" fontId="5" fillId="5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9" fontId="5" fillId="5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5" fillId="2" borderId="8" xfId="0" applyFont="1" applyFill="1" applyBorder="1" applyAlignment="1">
      <alignment horizontal="left" vertical="center" indent="2"/>
    </xf>
    <xf numFmtId="0" fontId="2" fillId="0" borderId="0" xfId="0" applyFont="1"/>
    <xf numFmtId="0" fontId="7" fillId="0" borderId="0" xfId="0" applyFont="1"/>
    <xf numFmtId="0" fontId="0" fillId="0" borderId="16" xfId="0" applyBorder="1"/>
    <xf numFmtId="0" fontId="7" fillId="0" borderId="16" xfId="0" applyFont="1" applyBorder="1"/>
    <xf numFmtId="165" fontId="7" fillId="0" borderId="0" xfId="1" applyNumberFormat="1" applyFont="1"/>
    <xf numFmtId="0" fontId="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4" borderId="6" xfId="3" applyFill="1" applyBorder="1" applyAlignment="1">
      <alignment horizontal="left" vertical="center" wrapText="1"/>
    </xf>
    <xf numFmtId="0" fontId="6" fillId="4" borderId="7" xfId="3" applyFill="1" applyBorder="1" applyAlignment="1">
      <alignment horizontal="left" vertical="center" wrapText="1"/>
    </xf>
    <xf numFmtId="0" fontId="6" fillId="4" borderId="14" xfId="3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10" fontId="5" fillId="5" borderId="12" xfId="0" applyNumberFormat="1" applyFont="1" applyFill="1" applyBorder="1" applyAlignment="1">
      <alignment horizontal="right" vertical="center"/>
    </xf>
    <xf numFmtId="10" fontId="5" fillId="5" borderId="13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3" fontId="0" fillId="0" borderId="0" xfId="0" applyNumberFormat="1" applyAlignment="1"/>
    <xf numFmtId="0" fontId="0" fillId="0" borderId="0" xfId="0" applyAlignment="1"/>
    <xf numFmtId="165" fontId="0" fillId="0" borderId="0" xfId="1" applyNumberFormat="1" applyFont="1" applyAlignme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cialexplorer.com/data/C1990/metadata/?ds=STF3&amp;table=H006" TargetMode="External"/><Relationship Id="rId2" Type="http://schemas.openxmlformats.org/officeDocument/2006/relationships/hyperlink" Target="https://www.socialexplorer.com/data/C2000/metadata/?ds=SF3&amp;table=H008" TargetMode="External"/><Relationship Id="rId1" Type="http://schemas.openxmlformats.org/officeDocument/2006/relationships/hyperlink" Target="https://www.socialexplorer.com/data/C2000/metadata/?ds=SF3&amp;table=H00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ocialexplorer.com/data/C1990/metadata/?ds=STF3&amp;table=H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showGridLines="0" tabSelected="1" zoomScale="90" zoomScaleNormal="90" workbookViewId="0">
      <selection activeCell="L12" sqref="L12"/>
    </sheetView>
  </sheetViews>
  <sheetFormatPr defaultRowHeight="15" x14ac:dyDescent="0.25"/>
  <cols>
    <col min="2" max="2" width="26.28515625" customWidth="1"/>
    <col min="3" max="3" width="10.7109375" customWidth="1"/>
    <col min="4" max="4" width="8.7109375" customWidth="1"/>
    <col min="5" max="5" width="4.7109375" customWidth="1"/>
    <col min="6" max="6" width="10.7109375" customWidth="1"/>
    <col min="7" max="7" width="8.7109375" customWidth="1"/>
    <col min="8" max="8" width="4.7109375" customWidth="1"/>
    <col min="9" max="9" width="10.7109375" customWidth="1"/>
    <col min="10" max="10" width="8.7109375" customWidth="1"/>
    <col min="11" max="11" width="4.7109375" customWidth="1"/>
    <col min="12" max="12" width="10.7109375" customWidth="1"/>
    <col min="13" max="13" width="8.7109375" customWidth="1"/>
    <col min="14" max="14" width="4.7109375" customWidth="1"/>
    <col min="16" max="16" width="4.5703125" customWidth="1"/>
  </cols>
  <sheetData>
    <row r="1" spans="1:13" ht="21" x14ac:dyDescent="0.35">
      <c r="A1" s="27" t="s">
        <v>71</v>
      </c>
    </row>
    <row r="2" spans="1:13" x14ac:dyDescent="0.25">
      <c r="A2" s="22"/>
    </row>
    <row r="3" spans="1:13" x14ac:dyDescent="0.25">
      <c r="C3" s="24" t="s">
        <v>66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25">
      <c r="C4" s="23">
        <v>1990</v>
      </c>
      <c r="D4" s="23"/>
      <c r="E4" s="23"/>
      <c r="F4" s="23">
        <v>2000</v>
      </c>
      <c r="G4" s="23"/>
      <c r="H4" s="23"/>
      <c r="I4" s="23">
        <v>2009</v>
      </c>
      <c r="J4" s="23"/>
      <c r="K4" s="23"/>
      <c r="L4" s="23">
        <v>2017</v>
      </c>
    </row>
    <row r="6" spans="1:13" x14ac:dyDescent="0.25">
      <c r="A6" s="23" t="s">
        <v>0</v>
      </c>
      <c r="B6" s="23" t="s">
        <v>1</v>
      </c>
      <c r="C6" s="45">
        <f>T67</f>
        <v>13177</v>
      </c>
      <c r="D6" s="45"/>
      <c r="E6" s="46"/>
      <c r="F6" s="47">
        <f>N54</f>
        <v>17023</v>
      </c>
      <c r="G6" s="46"/>
      <c r="H6" s="46"/>
      <c r="I6" s="47">
        <f>I54</f>
        <v>18345</v>
      </c>
      <c r="J6" s="46"/>
      <c r="K6" s="46"/>
      <c r="L6" s="47">
        <f>C54</f>
        <v>19841</v>
      </c>
    </row>
    <row r="7" spans="1:13" x14ac:dyDescent="0.25">
      <c r="A7" s="23"/>
      <c r="B7" s="23" t="s">
        <v>2</v>
      </c>
      <c r="C7" s="45">
        <f>T66</f>
        <v>11345</v>
      </c>
      <c r="D7" s="45"/>
      <c r="E7" s="46"/>
      <c r="F7" s="47">
        <f>N53</f>
        <v>14412</v>
      </c>
      <c r="G7" s="46"/>
      <c r="H7" s="46"/>
      <c r="I7" s="47">
        <f>I53</f>
        <v>16536</v>
      </c>
      <c r="J7" s="46"/>
      <c r="K7" s="46"/>
      <c r="L7" s="47">
        <f>C53</f>
        <v>16517</v>
      </c>
    </row>
    <row r="8" spans="1:13" x14ac:dyDescent="0.25">
      <c r="A8" s="23"/>
      <c r="B8" s="23" t="s">
        <v>3</v>
      </c>
      <c r="C8" s="45">
        <f>C6+C7</f>
        <v>24522</v>
      </c>
      <c r="D8" s="45"/>
      <c r="E8" s="46"/>
      <c r="F8" s="47">
        <f>F6+F7</f>
        <v>31435</v>
      </c>
      <c r="G8" s="46"/>
      <c r="H8" s="46"/>
      <c r="I8" s="47">
        <f>I6+I7</f>
        <v>34881</v>
      </c>
      <c r="J8" s="46"/>
      <c r="K8" s="46"/>
      <c r="L8" s="47">
        <f>L6+L7</f>
        <v>36358</v>
      </c>
    </row>
    <row r="9" spans="1:13" x14ac:dyDescent="0.25">
      <c r="A9" s="23"/>
      <c r="B9" s="23"/>
      <c r="F9" s="18"/>
      <c r="I9" s="18"/>
      <c r="L9" s="18"/>
    </row>
    <row r="10" spans="1:13" x14ac:dyDescent="0.25">
      <c r="A10" s="23" t="s">
        <v>4</v>
      </c>
      <c r="B10" s="23" t="s">
        <v>5</v>
      </c>
      <c r="F10" s="18"/>
      <c r="I10" s="18"/>
      <c r="L10" s="18"/>
    </row>
    <row r="11" spans="1:13" x14ac:dyDescent="0.25">
      <c r="A11" s="23"/>
      <c r="B11" s="23" t="s">
        <v>69</v>
      </c>
      <c r="C11" s="18">
        <f>C6</f>
        <v>13177</v>
      </c>
      <c r="F11" s="18">
        <f>F6+(N60*0.5)</f>
        <v>17097.5</v>
      </c>
      <c r="I11" s="18">
        <f>I6+I63</f>
        <v>18628</v>
      </c>
      <c r="L11" s="18">
        <f>L6+C63</f>
        <v>20243</v>
      </c>
    </row>
    <row r="12" spans="1:13" x14ac:dyDescent="0.25">
      <c r="A12" s="23"/>
      <c r="B12" s="23" t="s">
        <v>23</v>
      </c>
      <c r="C12" s="18">
        <f>T54+T59</f>
        <v>810</v>
      </c>
      <c r="D12" s="7">
        <f>C12/C13</f>
        <v>5.7910917280331736E-2</v>
      </c>
      <c r="F12" s="18">
        <f>N58</f>
        <v>654</v>
      </c>
      <c r="G12" s="7">
        <f>F12/F13</f>
        <v>3.6841957017716816E-2</v>
      </c>
      <c r="I12" s="18">
        <f>I62</f>
        <v>1292</v>
      </c>
      <c r="J12" s="7">
        <f>I12/I13</f>
        <v>6.4859437751004015E-2</v>
      </c>
      <c r="L12" s="18">
        <f>C62</f>
        <v>1403</v>
      </c>
      <c r="M12" s="7">
        <f>L12/L13</f>
        <v>6.4815670331701006E-2</v>
      </c>
    </row>
    <row r="13" spans="1:13" x14ac:dyDescent="0.25">
      <c r="A13" s="23"/>
      <c r="B13" s="23" t="s">
        <v>24</v>
      </c>
      <c r="C13" s="18">
        <f>C11+C12</f>
        <v>13987</v>
      </c>
      <c r="F13" s="18">
        <f>F11+F12</f>
        <v>17751.5</v>
      </c>
      <c r="I13" s="18">
        <f>I11+I12</f>
        <v>19920</v>
      </c>
      <c r="L13" s="18">
        <f>L11+L12</f>
        <v>21646</v>
      </c>
    </row>
    <row r="14" spans="1:13" x14ac:dyDescent="0.25">
      <c r="A14" s="23"/>
      <c r="B14" s="23"/>
      <c r="F14" s="18"/>
      <c r="I14" s="18"/>
      <c r="L14" s="18"/>
    </row>
    <row r="15" spans="1:13" x14ac:dyDescent="0.25">
      <c r="A15" s="23"/>
      <c r="B15" s="23" t="s">
        <v>6</v>
      </c>
      <c r="F15" s="18"/>
      <c r="I15" s="18"/>
      <c r="L15" s="18"/>
    </row>
    <row r="16" spans="1:13" x14ac:dyDescent="0.25">
      <c r="A16" s="23"/>
      <c r="B16" s="23" t="s">
        <v>70</v>
      </c>
      <c r="C16" s="18">
        <f>C7</f>
        <v>11345</v>
      </c>
      <c r="F16" s="18">
        <f>F7+(N60*0.5)</f>
        <v>14486.5</v>
      </c>
      <c r="I16" s="18">
        <f>I7+I65</f>
        <v>16584</v>
      </c>
      <c r="L16" s="18">
        <f>L7+C65</f>
        <v>16671</v>
      </c>
    </row>
    <row r="17" spans="1:16" x14ac:dyDescent="0.25">
      <c r="A17" s="23"/>
      <c r="B17" s="23" t="s">
        <v>23</v>
      </c>
      <c r="C17" s="18">
        <f>T55+T60</f>
        <v>177</v>
      </c>
      <c r="D17" s="7">
        <f>C17/C18</f>
        <v>1.5361916333969798E-2</v>
      </c>
      <c r="F17" s="18">
        <f>N59</f>
        <v>414</v>
      </c>
      <c r="G17" s="7">
        <f>F17/F18</f>
        <v>2.7784302540183214E-2</v>
      </c>
      <c r="I17" s="18">
        <f>I64</f>
        <v>399</v>
      </c>
      <c r="J17" s="7">
        <f>I17/I18</f>
        <v>2.3494082317611728E-2</v>
      </c>
      <c r="L17" s="18">
        <f>C64</f>
        <v>329</v>
      </c>
      <c r="M17" s="7">
        <f>L17/L18</f>
        <v>1.9352941176470587E-2</v>
      </c>
    </row>
    <row r="18" spans="1:16" x14ac:dyDescent="0.25">
      <c r="A18" s="23"/>
      <c r="B18" s="23" t="s">
        <v>24</v>
      </c>
      <c r="C18" s="18">
        <f>C16+C17</f>
        <v>11522</v>
      </c>
      <c r="F18" s="18">
        <f>F16+F17</f>
        <v>14900.5</v>
      </c>
      <c r="I18" s="18">
        <f>I16+I17</f>
        <v>16983</v>
      </c>
      <c r="L18" s="18">
        <f>L16+L17</f>
        <v>17000</v>
      </c>
    </row>
    <row r="19" spans="1:16" x14ac:dyDescent="0.25">
      <c r="A19" s="23"/>
      <c r="B19" s="23"/>
      <c r="F19" s="18"/>
      <c r="I19" s="18"/>
      <c r="L19" s="18"/>
    </row>
    <row r="20" spans="1:16" x14ac:dyDescent="0.25">
      <c r="A20" s="23"/>
      <c r="B20" s="23" t="s">
        <v>7</v>
      </c>
      <c r="C20">
        <f>T56+T57+T61+T62</f>
        <v>385</v>
      </c>
      <c r="F20" s="18">
        <f>N61+N63+N64</f>
        <v>140</v>
      </c>
      <c r="I20" s="18">
        <f>I66+I67+I68</f>
        <v>384</v>
      </c>
      <c r="J20" s="18"/>
      <c r="L20" s="18">
        <f>C66+C67+C68</f>
        <v>1282</v>
      </c>
      <c r="M20" s="18"/>
    </row>
    <row r="21" spans="1:16" x14ac:dyDescent="0.25">
      <c r="A21" s="23"/>
      <c r="B21" s="23"/>
      <c r="F21" s="18"/>
      <c r="I21" s="18"/>
      <c r="L21" s="18"/>
      <c r="O21" s="20"/>
    </row>
    <row r="22" spans="1:16" x14ac:dyDescent="0.25">
      <c r="A22" s="23"/>
      <c r="B22" s="23" t="s">
        <v>25</v>
      </c>
      <c r="C22" s="18">
        <f>C13+C18+C20</f>
        <v>25894</v>
      </c>
      <c r="F22" s="18">
        <f>F13+F18+F20</f>
        <v>32792</v>
      </c>
      <c r="I22" s="18">
        <f>I13+I18+I20</f>
        <v>37287</v>
      </c>
      <c r="L22" s="18">
        <f>L13+L18+L20</f>
        <v>39928</v>
      </c>
      <c r="O22" s="20"/>
    </row>
    <row r="23" spans="1:16" x14ac:dyDescent="0.25">
      <c r="A23" s="23"/>
      <c r="B23" s="23"/>
    </row>
    <row r="24" spans="1:16" x14ac:dyDescent="0.25">
      <c r="A24" s="23"/>
      <c r="B24" s="23"/>
      <c r="C24" s="24"/>
      <c r="D24" s="24"/>
      <c r="E24" s="24"/>
      <c r="F24" s="25" t="s">
        <v>67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25">
      <c r="A25" s="23" t="s">
        <v>64</v>
      </c>
      <c r="B25" s="23"/>
      <c r="F25" s="26" t="s">
        <v>62</v>
      </c>
      <c r="G25" s="23"/>
      <c r="H25" s="23"/>
      <c r="I25" s="26" t="s">
        <v>63</v>
      </c>
      <c r="J25" s="23"/>
      <c r="K25" s="23"/>
      <c r="L25" s="23" t="s">
        <v>72</v>
      </c>
      <c r="M25" s="23"/>
      <c r="N25" s="23"/>
      <c r="O25" s="26" t="s">
        <v>73</v>
      </c>
      <c r="P25" s="23"/>
    </row>
    <row r="26" spans="1:16" x14ac:dyDescent="0.25">
      <c r="A26" s="23"/>
      <c r="B26" s="23" t="s">
        <v>46</v>
      </c>
      <c r="F26" s="18">
        <f>F6-C6</f>
        <v>3846</v>
      </c>
      <c r="I26" s="18">
        <f>I6-F6</f>
        <v>1322</v>
      </c>
      <c r="L26" s="19">
        <f>L6-I6</f>
        <v>1496</v>
      </c>
      <c r="O26" s="18">
        <f>L6-F6</f>
        <v>2818</v>
      </c>
    </row>
    <row r="27" spans="1:16" x14ac:dyDescent="0.25">
      <c r="A27" s="23"/>
      <c r="B27" s="23" t="s">
        <v>47</v>
      </c>
      <c r="F27" s="18">
        <f>F7-C7</f>
        <v>3067</v>
      </c>
      <c r="I27" s="18">
        <f>I7-F7</f>
        <v>2124</v>
      </c>
      <c r="L27" s="19">
        <f>L7-I7</f>
        <v>-19</v>
      </c>
      <c r="O27" s="18">
        <f>L7-F7</f>
        <v>2105</v>
      </c>
    </row>
    <row r="28" spans="1:16" x14ac:dyDescent="0.25">
      <c r="A28" s="23"/>
      <c r="B28" s="23" t="s">
        <v>48</v>
      </c>
      <c r="F28" s="18">
        <f>F8-C8</f>
        <v>6913</v>
      </c>
      <c r="I28" s="18">
        <f>I8-F8</f>
        <v>3446</v>
      </c>
      <c r="L28" s="19">
        <f>L8-I8</f>
        <v>1477</v>
      </c>
      <c r="O28" s="18">
        <f>L8-F8</f>
        <v>4923</v>
      </c>
    </row>
    <row r="29" spans="1:16" x14ac:dyDescent="0.25">
      <c r="A29" s="23"/>
      <c r="B29" s="23"/>
      <c r="C29" s="18"/>
      <c r="F29" s="18"/>
      <c r="I29" s="18"/>
      <c r="L29" s="18"/>
    </row>
    <row r="30" spans="1:16" x14ac:dyDescent="0.25">
      <c r="A30" s="23"/>
      <c r="B30" s="23"/>
      <c r="F30" s="18"/>
      <c r="I30" s="18"/>
      <c r="L30" s="18"/>
    </row>
    <row r="31" spans="1:16" x14ac:dyDescent="0.25">
      <c r="A31" s="23" t="s">
        <v>65</v>
      </c>
      <c r="B31" s="23"/>
      <c r="F31" s="26" t="s">
        <v>62</v>
      </c>
      <c r="G31" s="23"/>
      <c r="H31" s="23"/>
      <c r="I31" s="26" t="s">
        <v>63</v>
      </c>
      <c r="J31" s="23"/>
      <c r="K31" s="23"/>
      <c r="L31" s="23" t="s">
        <v>72</v>
      </c>
      <c r="M31" s="23"/>
      <c r="N31" s="23"/>
      <c r="O31" s="26" t="s">
        <v>73</v>
      </c>
      <c r="P31" s="23"/>
    </row>
    <row r="32" spans="1:16" x14ac:dyDescent="0.25">
      <c r="A32" s="23"/>
      <c r="B32" s="23" t="s">
        <v>49</v>
      </c>
      <c r="F32" s="18">
        <f>F13-C13</f>
        <v>3764.5</v>
      </c>
      <c r="I32" s="18">
        <f>I13-F13</f>
        <v>2168.5</v>
      </c>
      <c r="L32" s="19">
        <f>L13-I13</f>
        <v>1726</v>
      </c>
      <c r="O32" s="18">
        <f>L13-F13</f>
        <v>3894.5</v>
      </c>
    </row>
    <row r="33" spans="1:19" x14ac:dyDescent="0.25">
      <c r="A33" s="23"/>
      <c r="B33" s="23" t="s">
        <v>50</v>
      </c>
      <c r="F33" s="18">
        <f>F18-C18</f>
        <v>3378.5</v>
      </c>
      <c r="I33" s="18">
        <f>I18-F18</f>
        <v>2082.5</v>
      </c>
      <c r="L33" s="19">
        <f>L18-I18</f>
        <v>17</v>
      </c>
      <c r="O33" s="18">
        <f>L18-F18</f>
        <v>2099.5</v>
      </c>
    </row>
    <row r="34" spans="1:19" x14ac:dyDescent="0.25">
      <c r="A34" s="23"/>
      <c r="B34" s="23" t="s">
        <v>52</v>
      </c>
      <c r="F34" s="18">
        <f>F20-C20</f>
        <v>-245</v>
      </c>
      <c r="I34" s="18">
        <f>I20-F20</f>
        <v>244</v>
      </c>
      <c r="L34" s="19">
        <f>L20-I20</f>
        <v>898</v>
      </c>
      <c r="O34" s="18">
        <f>L20-F20</f>
        <v>1142</v>
      </c>
    </row>
    <row r="35" spans="1:19" x14ac:dyDescent="0.25">
      <c r="A35" s="23"/>
      <c r="B35" s="23" t="s">
        <v>51</v>
      </c>
      <c r="F35" s="18">
        <f>F22-C22</f>
        <v>6898</v>
      </c>
      <c r="I35" s="18">
        <f>I22-F22</f>
        <v>4495</v>
      </c>
      <c r="J35" s="19"/>
      <c r="L35" s="19">
        <f>L22-I22</f>
        <v>2641</v>
      </c>
      <c r="M35" s="19"/>
      <c r="O35" s="18">
        <f>L22-F22</f>
        <v>7136</v>
      </c>
    </row>
    <row r="36" spans="1:19" x14ac:dyDescent="0.25">
      <c r="A36" s="23"/>
      <c r="B36" s="23"/>
    </row>
    <row r="37" spans="1:19" x14ac:dyDescent="0.25">
      <c r="A37" s="23"/>
      <c r="B37" s="23"/>
    </row>
    <row r="38" spans="1:19" x14ac:dyDescent="0.25">
      <c r="A38" s="23" t="s">
        <v>53</v>
      </c>
      <c r="B38" s="23"/>
      <c r="F38" s="26" t="s">
        <v>62</v>
      </c>
      <c r="G38" s="23"/>
      <c r="H38" s="23"/>
      <c r="I38" s="26" t="s">
        <v>63</v>
      </c>
      <c r="J38" s="23"/>
      <c r="K38" s="23"/>
      <c r="L38" s="23" t="s">
        <v>72</v>
      </c>
      <c r="M38" s="23"/>
      <c r="N38" s="23"/>
      <c r="O38" s="26" t="s">
        <v>73</v>
      </c>
      <c r="P38" s="23"/>
    </row>
    <row r="39" spans="1:19" x14ac:dyDescent="0.25">
      <c r="B39" s="23" t="s">
        <v>49</v>
      </c>
      <c r="F39" s="19">
        <f>F32-F26</f>
        <v>-81.5</v>
      </c>
      <c r="I39" s="19">
        <f>I32-I26</f>
        <v>846.5</v>
      </c>
      <c r="L39" s="19">
        <f>L32-L26</f>
        <v>230</v>
      </c>
      <c r="O39" s="19">
        <f>O32-O26</f>
        <v>1076.5</v>
      </c>
    </row>
    <row r="40" spans="1:19" x14ac:dyDescent="0.25">
      <c r="B40" s="23" t="s">
        <v>50</v>
      </c>
      <c r="F40" s="19">
        <f>F33-F27</f>
        <v>311.5</v>
      </c>
      <c r="I40" s="19">
        <f>I33-I27</f>
        <v>-41.5</v>
      </c>
      <c r="L40" s="19">
        <f>L33-L27</f>
        <v>36</v>
      </c>
      <c r="O40" s="19">
        <f>O33-O27</f>
        <v>-5.5</v>
      </c>
    </row>
    <row r="41" spans="1:19" x14ac:dyDescent="0.25">
      <c r="B41" s="23" t="s">
        <v>52</v>
      </c>
      <c r="F41" s="19">
        <f>F20-C20</f>
        <v>-245</v>
      </c>
      <c r="I41" s="19">
        <f>I20-F20</f>
        <v>244</v>
      </c>
      <c r="L41" s="19">
        <f>L20-I20</f>
        <v>898</v>
      </c>
      <c r="O41" s="19">
        <f>L20-F20</f>
        <v>1142</v>
      </c>
    </row>
    <row r="42" spans="1:19" x14ac:dyDescent="0.25">
      <c r="B42" s="23" t="s">
        <v>51</v>
      </c>
      <c r="F42" s="19">
        <f>SUM(F39:F41)</f>
        <v>-15</v>
      </c>
      <c r="I42" s="19">
        <f>SUM(I39:I41)</f>
        <v>1049</v>
      </c>
      <c r="L42" s="19">
        <f>SUM(L39:L41)</f>
        <v>1164</v>
      </c>
      <c r="O42" s="19">
        <f>SUM(O39:O41)</f>
        <v>2213</v>
      </c>
    </row>
    <row r="48" spans="1:19" x14ac:dyDescent="0.25">
      <c r="B48" t="s">
        <v>14</v>
      </c>
      <c r="H48" t="s">
        <v>14</v>
      </c>
      <c r="M48" t="s">
        <v>44</v>
      </c>
      <c r="S48" t="s">
        <v>54</v>
      </c>
    </row>
    <row r="49" spans="2:22" ht="15.75" thickBot="1" x14ac:dyDescent="0.3">
      <c r="B49" t="s">
        <v>68</v>
      </c>
      <c r="H49" t="s">
        <v>37</v>
      </c>
      <c r="M49" t="s">
        <v>45</v>
      </c>
      <c r="S49" t="s">
        <v>45</v>
      </c>
    </row>
    <row r="50" spans="2:22" ht="24" customHeight="1" thickBot="1" x14ac:dyDescent="0.3">
      <c r="B50" s="30"/>
      <c r="C50" s="28" t="s">
        <v>8</v>
      </c>
      <c r="D50" s="32"/>
      <c r="E50" s="29"/>
      <c r="H50" s="30"/>
      <c r="I50" s="28" t="s">
        <v>8</v>
      </c>
      <c r="J50" s="29"/>
    </row>
    <row r="51" spans="2:22" ht="30" customHeight="1" thickBot="1" x14ac:dyDescent="0.3">
      <c r="B51" s="31"/>
      <c r="C51" s="1" t="s">
        <v>9</v>
      </c>
      <c r="D51" s="1"/>
      <c r="E51" s="1" t="s">
        <v>10</v>
      </c>
      <c r="H51" s="31"/>
      <c r="I51" s="1" t="s">
        <v>9</v>
      </c>
      <c r="J51" s="1" t="s">
        <v>10</v>
      </c>
      <c r="M51" s="36" t="s">
        <v>38</v>
      </c>
      <c r="N51" s="37"/>
      <c r="O51" s="37"/>
      <c r="P51" s="38"/>
      <c r="S51" s="36" t="s">
        <v>55</v>
      </c>
      <c r="T51" s="37"/>
      <c r="U51" s="37"/>
      <c r="V51" s="38"/>
    </row>
    <row r="52" spans="2:22" ht="15.75" customHeight="1" thickBot="1" x14ac:dyDescent="0.3">
      <c r="B52" s="1" t="s">
        <v>11</v>
      </c>
      <c r="C52" s="2">
        <v>36358</v>
      </c>
      <c r="D52" s="2"/>
      <c r="E52" s="3"/>
      <c r="H52" s="1" t="s">
        <v>11</v>
      </c>
      <c r="I52" s="2">
        <v>34881</v>
      </c>
      <c r="J52" s="3" t="s">
        <v>34</v>
      </c>
      <c r="M52" s="8" t="s">
        <v>39</v>
      </c>
      <c r="N52" s="9">
        <v>31435</v>
      </c>
      <c r="O52" s="10"/>
      <c r="P52" s="17"/>
      <c r="S52" s="8" t="s">
        <v>56</v>
      </c>
      <c r="T52" s="9">
        <v>1372</v>
      </c>
      <c r="U52" s="10"/>
      <c r="V52" s="17"/>
    </row>
    <row r="53" spans="2:22" ht="60.75" thickBot="1" x14ac:dyDescent="0.3">
      <c r="B53" s="1" t="s">
        <v>12</v>
      </c>
      <c r="C53" s="2">
        <v>16517</v>
      </c>
      <c r="D53" s="2"/>
      <c r="E53" s="3"/>
      <c r="H53" s="1" t="s">
        <v>12</v>
      </c>
      <c r="I53" s="2">
        <v>16536</v>
      </c>
      <c r="J53" s="3" t="s">
        <v>35</v>
      </c>
      <c r="M53" s="11" t="s">
        <v>12</v>
      </c>
      <c r="N53" s="9">
        <v>14412</v>
      </c>
      <c r="O53" s="12">
        <v>0.45900000000000002</v>
      </c>
      <c r="P53" s="17"/>
      <c r="S53" s="11" t="s">
        <v>57</v>
      </c>
      <c r="T53" s="13">
        <v>73</v>
      </c>
      <c r="U53" s="12">
        <v>5.2999999999999999E-2</v>
      </c>
      <c r="V53" s="17"/>
    </row>
    <row r="54" spans="2:22" ht="60.75" thickBot="1" x14ac:dyDescent="0.3">
      <c r="B54" s="1" t="s">
        <v>13</v>
      </c>
      <c r="C54" s="2">
        <v>19841</v>
      </c>
      <c r="D54" s="2"/>
      <c r="E54" s="3"/>
      <c r="H54" s="1" t="s">
        <v>13</v>
      </c>
      <c r="I54" s="2">
        <v>18345</v>
      </c>
      <c r="J54" s="3" t="s">
        <v>36</v>
      </c>
      <c r="M54" s="11" t="s">
        <v>13</v>
      </c>
      <c r="N54" s="9">
        <v>17023</v>
      </c>
      <c r="O54" s="12">
        <v>0.54200000000000004</v>
      </c>
      <c r="P54" s="17"/>
      <c r="S54" s="21" t="s">
        <v>15</v>
      </c>
      <c r="T54" s="13">
        <v>34</v>
      </c>
      <c r="U54" s="12">
        <v>2.5000000000000001E-2</v>
      </c>
      <c r="V54" s="17"/>
    </row>
    <row r="55" spans="2:22" ht="15.75" thickBot="1" x14ac:dyDescent="0.3">
      <c r="B55" s="4"/>
      <c r="C55" s="5"/>
      <c r="D55" s="5"/>
      <c r="E55" s="6"/>
      <c r="M55" s="33"/>
      <c r="N55" s="34"/>
      <c r="O55" s="34"/>
      <c r="P55" s="35"/>
      <c r="S55" s="21" t="s">
        <v>17</v>
      </c>
      <c r="T55" s="13">
        <v>24</v>
      </c>
      <c r="U55" s="12">
        <v>1.7999999999999999E-2</v>
      </c>
      <c r="V55" s="17"/>
    </row>
    <row r="56" spans="2:22" ht="15.75" thickBot="1" x14ac:dyDescent="0.3">
      <c r="B56" s="4"/>
      <c r="C56" s="5"/>
      <c r="D56" s="5"/>
      <c r="E56" s="6"/>
      <c r="M56" s="36" t="s">
        <v>40</v>
      </c>
      <c r="N56" s="37"/>
      <c r="O56" s="37"/>
      <c r="P56" s="38"/>
      <c r="S56" s="21" t="s">
        <v>19</v>
      </c>
      <c r="T56" s="13">
        <v>0</v>
      </c>
      <c r="U56" s="16">
        <v>0</v>
      </c>
      <c r="V56" s="17"/>
    </row>
    <row r="57" spans="2:22" ht="84.75" thickBot="1" x14ac:dyDescent="0.3">
      <c r="B57" s="4" t="s">
        <v>22</v>
      </c>
      <c r="H57" s="4" t="s">
        <v>22</v>
      </c>
      <c r="M57" s="8" t="s">
        <v>39</v>
      </c>
      <c r="N57" s="9">
        <v>1357</v>
      </c>
      <c r="O57" s="10"/>
      <c r="P57" s="17"/>
      <c r="S57" s="21" t="s">
        <v>58</v>
      </c>
      <c r="T57" s="13">
        <v>15</v>
      </c>
      <c r="U57" s="12">
        <v>1.0999999999999999E-2</v>
      </c>
      <c r="V57" s="17"/>
    </row>
    <row r="58" spans="2:22" ht="15.75" thickBot="1" x14ac:dyDescent="0.3">
      <c r="B58" t="s">
        <v>68</v>
      </c>
      <c r="H58" t="s">
        <v>37</v>
      </c>
      <c r="M58" s="11" t="s">
        <v>15</v>
      </c>
      <c r="N58" s="13">
        <v>654</v>
      </c>
      <c r="O58" s="12">
        <v>0.48199999999999998</v>
      </c>
      <c r="P58" s="17"/>
      <c r="S58" s="11" t="s">
        <v>59</v>
      </c>
      <c r="T58" s="9">
        <v>1299</v>
      </c>
      <c r="U58" s="12">
        <v>0.94699999999999995</v>
      </c>
      <c r="V58" s="17"/>
    </row>
    <row r="59" spans="2:22" ht="24" customHeight="1" thickBot="1" x14ac:dyDescent="0.3">
      <c r="B59" s="30"/>
      <c r="C59" s="28" t="s">
        <v>8</v>
      </c>
      <c r="D59" s="32"/>
      <c r="E59" s="29"/>
      <c r="H59" s="30"/>
      <c r="I59" s="28" t="s">
        <v>8</v>
      </c>
      <c r="J59" s="29"/>
      <c r="M59" s="11" t="s">
        <v>17</v>
      </c>
      <c r="N59" s="13">
        <v>414</v>
      </c>
      <c r="O59" s="12">
        <v>0.30499999999999999</v>
      </c>
      <c r="P59" s="17"/>
      <c r="S59" s="21" t="s">
        <v>15</v>
      </c>
      <c r="T59" s="13">
        <v>776</v>
      </c>
      <c r="U59" s="12">
        <v>0.56599999999999995</v>
      </c>
      <c r="V59" s="17"/>
    </row>
    <row r="60" spans="2:22" ht="24.75" customHeight="1" thickBot="1" x14ac:dyDescent="0.3">
      <c r="B60" s="31"/>
      <c r="C60" s="1" t="s">
        <v>9</v>
      </c>
      <c r="D60" s="1"/>
      <c r="E60" s="1" t="s">
        <v>10</v>
      </c>
      <c r="H60" s="31"/>
      <c r="I60" s="1" t="s">
        <v>9</v>
      </c>
      <c r="J60" s="1" t="s">
        <v>10</v>
      </c>
      <c r="M60" s="11" t="s">
        <v>41</v>
      </c>
      <c r="N60" s="13">
        <v>149</v>
      </c>
      <c r="O60" s="12">
        <v>0.11</v>
      </c>
      <c r="P60" s="17"/>
      <c r="S60" s="21" t="s">
        <v>17</v>
      </c>
      <c r="T60" s="13">
        <v>153</v>
      </c>
      <c r="U60" s="12">
        <v>0.112</v>
      </c>
      <c r="V60" s="17"/>
    </row>
    <row r="61" spans="2:22" ht="15.75" customHeight="1" thickBot="1" x14ac:dyDescent="0.3">
      <c r="B61" s="1" t="s">
        <v>11</v>
      </c>
      <c r="C61" s="2">
        <v>3570</v>
      </c>
      <c r="D61" s="2"/>
      <c r="E61" s="3"/>
      <c r="H61" s="1" t="s">
        <v>11</v>
      </c>
      <c r="I61" s="2">
        <v>2406</v>
      </c>
      <c r="J61" s="3" t="s">
        <v>26</v>
      </c>
      <c r="M61" s="14" t="s">
        <v>42</v>
      </c>
      <c r="N61" s="39">
        <v>24</v>
      </c>
      <c r="O61" s="41">
        <v>1.7999999999999999E-2</v>
      </c>
      <c r="P61" s="43"/>
      <c r="S61" s="21" t="s">
        <v>19</v>
      </c>
      <c r="T61" s="13">
        <v>32</v>
      </c>
      <c r="U61" s="12">
        <v>2.3E-2</v>
      </c>
      <c r="V61" s="17"/>
    </row>
    <row r="62" spans="2:22" ht="15.75" customHeight="1" thickBot="1" x14ac:dyDescent="0.3">
      <c r="B62" s="1" t="s">
        <v>15</v>
      </c>
      <c r="C62" s="2">
        <v>1403</v>
      </c>
      <c r="D62" s="2"/>
      <c r="E62" s="3"/>
      <c r="H62" s="1" t="s">
        <v>15</v>
      </c>
      <c r="I62" s="2">
        <v>1292</v>
      </c>
      <c r="J62" s="3" t="s">
        <v>27</v>
      </c>
      <c r="M62" s="15" t="s">
        <v>43</v>
      </c>
      <c r="N62" s="40"/>
      <c r="O62" s="42"/>
      <c r="P62" s="44"/>
      <c r="S62" s="21" t="s">
        <v>58</v>
      </c>
      <c r="T62" s="13">
        <v>338</v>
      </c>
      <c r="U62" s="12">
        <v>0.246</v>
      </c>
      <c r="V62" s="17"/>
    </row>
    <row r="63" spans="2:22" ht="36.75" customHeight="1" thickBot="1" x14ac:dyDescent="0.3">
      <c r="B63" s="1" t="s">
        <v>16</v>
      </c>
      <c r="C63" s="3">
        <v>402</v>
      </c>
      <c r="D63" s="3"/>
      <c r="E63" s="3"/>
      <c r="H63" s="1" t="s">
        <v>16</v>
      </c>
      <c r="I63" s="3">
        <v>283</v>
      </c>
      <c r="J63" s="3" t="s">
        <v>28</v>
      </c>
      <c r="M63" s="11" t="s">
        <v>20</v>
      </c>
      <c r="N63" s="13">
        <v>0</v>
      </c>
      <c r="O63" s="16">
        <v>0</v>
      </c>
      <c r="P63" s="17"/>
      <c r="S63" s="33"/>
      <c r="T63" s="34"/>
      <c r="U63" s="34"/>
      <c r="V63" s="35"/>
    </row>
    <row r="64" spans="2:22" ht="30" customHeight="1" thickBot="1" x14ac:dyDescent="0.3">
      <c r="B64" s="1" t="s">
        <v>17</v>
      </c>
      <c r="C64" s="3">
        <v>329</v>
      </c>
      <c r="D64" s="3"/>
      <c r="E64" s="3"/>
      <c r="H64" s="1" t="s">
        <v>17</v>
      </c>
      <c r="I64" s="3">
        <v>399</v>
      </c>
      <c r="J64" s="3" t="s">
        <v>29</v>
      </c>
      <c r="M64" s="11" t="s">
        <v>21</v>
      </c>
      <c r="N64" s="13">
        <v>116</v>
      </c>
      <c r="O64" s="12">
        <v>8.5999999999999993E-2</v>
      </c>
      <c r="P64" s="17"/>
      <c r="S64" s="36" t="s">
        <v>61</v>
      </c>
      <c r="T64" s="37"/>
      <c r="U64" s="37"/>
      <c r="V64" s="38"/>
    </row>
    <row r="65" spans="2:22" ht="60.75" thickBot="1" x14ac:dyDescent="0.3">
      <c r="B65" s="1" t="s">
        <v>18</v>
      </c>
      <c r="C65" s="3">
        <v>154</v>
      </c>
      <c r="D65" s="3"/>
      <c r="E65" s="3"/>
      <c r="H65" s="1" t="s">
        <v>18</v>
      </c>
      <c r="I65" s="3">
        <v>48</v>
      </c>
      <c r="J65" s="3" t="s">
        <v>30</v>
      </c>
      <c r="M65" s="33"/>
      <c r="N65" s="34"/>
      <c r="O65" s="34"/>
      <c r="P65" s="35"/>
      <c r="S65" s="8" t="s">
        <v>60</v>
      </c>
      <c r="T65" s="9">
        <v>24522</v>
      </c>
      <c r="U65" s="10"/>
      <c r="V65" s="17"/>
    </row>
    <row r="66" spans="2:22" ht="48.75" customHeight="1" thickBot="1" x14ac:dyDescent="0.3">
      <c r="B66" s="1" t="s">
        <v>19</v>
      </c>
      <c r="C66" s="3">
        <v>206</v>
      </c>
      <c r="D66" s="3"/>
      <c r="E66" s="3"/>
      <c r="H66" s="1" t="s">
        <v>19</v>
      </c>
      <c r="I66" s="3">
        <v>159</v>
      </c>
      <c r="J66" s="3" t="s">
        <v>31</v>
      </c>
      <c r="S66" s="11" t="s">
        <v>12</v>
      </c>
      <c r="T66" s="9">
        <v>11345</v>
      </c>
      <c r="U66" s="12">
        <v>0.46300000000000002</v>
      </c>
      <c r="V66" s="17"/>
    </row>
    <row r="67" spans="2:22" ht="36.75" customHeight="1" thickBot="1" x14ac:dyDescent="0.3">
      <c r="B67" s="1" t="s">
        <v>20</v>
      </c>
      <c r="C67" s="3">
        <v>0</v>
      </c>
      <c r="D67" s="3"/>
      <c r="E67" s="3"/>
      <c r="H67" s="1" t="s">
        <v>20</v>
      </c>
      <c r="I67" s="3">
        <v>0</v>
      </c>
      <c r="J67" s="3" t="s">
        <v>32</v>
      </c>
      <c r="S67" s="11" t="s">
        <v>13</v>
      </c>
      <c r="T67" s="9">
        <v>13177</v>
      </c>
      <c r="U67" s="12">
        <v>0.53700000000000003</v>
      </c>
      <c r="V67" s="17"/>
    </row>
    <row r="68" spans="2:22" ht="48.75" thickBot="1" x14ac:dyDescent="0.3">
      <c r="B68" s="1" t="s">
        <v>21</v>
      </c>
      <c r="C68" s="3">
        <v>1076</v>
      </c>
      <c r="D68" s="3"/>
      <c r="E68" s="3"/>
      <c r="H68" s="1" t="s">
        <v>21</v>
      </c>
      <c r="I68" s="3">
        <v>225</v>
      </c>
      <c r="J68" s="3" t="s">
        <v>33</v>
      </c>
      <c r="S68" s="8"/>
      <c r="T68" s="13"/>
      <c r="U68" s="12"/>
      <c r="V68" s="17"/>
    </row>
    <row r="69" spans="2:22" ht="15.75" thickBot="1" x14ac:dyDescent="0.3">
      <c r="S69" s="8"/>
      <c r="T69" s="13"/>
      <c r="U69" s="12"/>
      <c r="V69" s="17"/>
    </row>
    <row r="70" spans="2:22" ht="15.75" thickBot="1" x14ac:dyDescent="0.3">
      <c r="S70" s="21"/>
      <c r="T70" s="13"/>
      <c r="U70" s="12"/>
      <c r="V70" s="17"/>
    </row>
    <row r="71" spans="2:22" ht="15.75" thickBot="1" x14ac:dyDescent="0.3">
      <c r="S71" s="11"/>
      <c r="T71" s="9"/>
      <c r="U71" s="12"/>
      <c r="V71" s="17"/>
    </row>
    <row r="72" spans="2:22" ht="15.75" thickBot="1" x14ac:dyDescent="0.3">
      <c r="S72" s="21"/>
      <c r="T72" s="9"/>
      <c r="U72" s="12"/>
      <c r="V72" s="17"/>
    </row>
    <row r="73" spans="2:22" ht="15.75" thickBot="1" x14ac:dyDescent="0.3">
      <c r="S73" s="8"/>
      <c r="T73" s="9"/>
      <c r="U73" s="12"/>
      <c r="V73" s="17"/>
    </row>
    <row r="74" spans="2:22" ht="15.75" thickBot="1" x14ac:dyDescent="0.3">
      <c r="S74" s="8"/>
      <c r="T74" s="9"/>
      <c r="U74" s="12"/>
      <c r="V74" s="17"/>
    </row>
    <row r="75" spans="2:22" ht="15.75" thickBot="1" x14ac:dyDescent="0.3">
      <c r="S75" s="21"/>
      <c r="T75" s="9"/>
      <c r="U75" s="12"/>
      <c r="V75" s="17"/>
    </row>
    <row r="76" spans="2:22" ht="15.75" thickBot="1" x14ac:dyDescent="0.3">
      <c r="S76" s="33"/>
      <c r="T76" s="34"/>
      <c r="U76" s="34"/>
      <c r="V76" s="35"/>
    </row>
    <row r="80" spans="2:22" ht="15.75" thickBot="1" x14ac:dyDescent="0.3"/>
    <row r="81" spans="19:22" ht="15.75" thickBot="1" x14ac:dyDescent="0.3">
      <c r="S81" s="33"/>
      <c r="T81" s="34"/>
      <c r="U81" s="34"/>
      <c r="V81" s="35"/>
    </row>
  </sheetData>
  <mergeCells count="20">
    <mergeCell ref="S81:V81"/>
    <mergeCell ref="M65:P65"/>
    <mergeCell ref="S51:V51"/>
    <mergeCell ref="S63:V63"/>
    <mergeCell ref="S76:V76"/>
    <mergeCell ref="S64:V64"/>
    <mergeCell ref="M51:P51"/>
    <mergeCell ref="M55:P55"/>
    <mergeCell ref="M56:P56"/>
    <mergeCell ref="N61:N62"/>
    <mergeCell ref="O61:O62"/>
    <mergeCell ref="P61:P62"/>
    <mergeCell ref="I59:J59"/>
    <mergeCell ref="H50:H51"/>
    <mergeCell ref="I50:J50"/>
    <mergeCell ref="B50:B51"/>
    <mergeCell ref="C50:E50"/>
    <mergeCell ref="B59:B60"/>
    <mergeCell ref="C59:E59"/>
    <mergeCell ref="H59:H60"/>
  </mergeCells>
  <hyperlinks>
    <hyperlink ref="M51" r:id="rId1" display="https://www.socialexplorer.com/data/C2000/metadata/?ds=SF3&amp;table=H007"/>
    <hyperlink ref="M56" r:id="rId2" display="https://www.socialexplorer.com/data/C2000/metadata/?ds=SF3&amp;table=H008"/>
    <hyperlink ref="S51" r:id="rId3" display="https://www.socialexplorer.com/data/C1990/metadata/?ds=STF3&amp;table=H006"/>
    <hyperlink ref="S64" r:id="rId4" display="https://www.socialexplorer.com/data/C1990/metadata/?ds=STF3&amp;table=H008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McClure, Kirk</dc:creator>
  <cp:lastModifiedBy>McClure, Kirk</cp:lastModifiedBy>
  <dcterms:created xsi:type="dcterms:W3CDTF">2017-12-14T20:00:04Z</dcterms:created>
  <dcterms:modified xsi:type="dcterms:W3CDTF">2019-02-25T21:38:35Z</dcterms:modified>
</cp:coreProperties>
</file>